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<sst xmlns="http://schemas.openxmlformats.org/spreadsheetml/2006/main" count="2727" uniqueCount="2077">
  <si>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</si>
  <si>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</si>
  <si>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</si>
  <si>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</si>
  <si>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</si>
  <si>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</si>
  <si>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</si>
  <si>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</si>
  <si>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</si>
  <si>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</si>
  <si>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</si>
  <si>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</si>
  <si>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</si>
  <si>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</si>
  <si>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</si>
  <si>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</si>
  <si>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</si>
  <si>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</si>
  <si>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</si>
  <si>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</si>
  <si>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</si>
  <si>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</si>
  <si>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</si>
  <si>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</si>
  <si>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</si>
  <si>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</si>
  <si>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</si>
  <si>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</si>
  <si>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</si>
  <si>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</si>
  <si>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</si>
  <si>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</si>
  <si>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</si>
  <si>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</si>
  <si>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</si>
  <si>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</si>
  <si>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</si>
  <si>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</si>
  <si>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</si>
  <si>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</si>
  <si>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</si>
  <si>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</si>
  <si>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</si>
  <si>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</si>
  <si>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</si>
  <si>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</si>
  <si>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</si>
  <si>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</si>
  <si>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</si>
  <si>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</si>
  <si>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</si>
  <si>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</si>
  <si>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</si>
  <si>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</si>
  <si>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</si>
  <si>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</si>
  <si>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</si>
  <si>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</si>
  <si>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</si>
  <si>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</si>
  <si>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</si>
  <si>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</si>
  <si>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</si>
  <si>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</si>
  <si>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</si>
  <si>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</si>
  <si>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</si>
  <si>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</si>
  <si>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</si>
  <si>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</si>
  <si>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</si>
  <si>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</si>
  <si>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</si>
  <si>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</si>
  <si>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</si>
  <si>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</si>
  <si>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</si>
  <si>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</si>
  <si>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</si>
  <si>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</si>
  <si>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</si>
  <si>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</si>
  <si>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</si>
  <si>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</si>
  <si>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</si>
  <si>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</si>
  <si>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</si>
  <si>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</si>
  <si>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</si>
  <si>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</si>
  <si>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</si>
  <si>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</si>
  <si>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</si>
  <si>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</si>
  <si>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</si>
  <si>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</si>
  <si>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</si>
  <si>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</si>
  <si>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</si>
  <si>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</si>
  <si>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</si>
  <si>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</si>
  <si>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</si>
  <si>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</si>
  <si>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</si>
  <si>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</si>
  <si>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</si>
  <si>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</si>
  <si>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</si>
  <si>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</si>
  <si>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</si>
  <si>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</si>
  <si>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</si>
  <si>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</si>
  <si>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</si>
  <si>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</si>
  <si>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</si>
  <si>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</si>
  <si>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</si>
  <si>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</si>
  <si>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</si>
  <si>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</si>
  <si>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</si>
  <si>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</si>
  <si>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</si>
  <si>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</si>
  <si>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</si>
  <si>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</si>
  <si>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</si>
  <si>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</si>
  <si>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</si>
  <si>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</si>
  <si>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</si>
  <si>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</si>
  <si>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</si>
  <si>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</si>
  <si>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</si>
  <si>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</si>
  <si>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</si>
  <si>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</si>
  <si>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</si>
  <si>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</si>
  <si>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</si>
  <si>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</si>
  <si>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</si>
  <si>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</si>
  <si>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</si>
  <si>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</si>
  <si>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</si>
  <si>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</si>
  <si>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</si>
  <si>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</si>
  <si>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</si>
  <si>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</si>
  <si>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</si>
  <si>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</si>
  <si>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</si>
  <si>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</si>
  <si>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</si>
  <si>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</si>
  <si>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</si>
  <si>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</si>
  <si>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</si>
  <si>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</si>
  <si>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</si>
  <si>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</si>
  <si>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</si>
  <si>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</si>
  <si>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</si>
  <si>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</si>
  <si>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</si>
  <si>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</si>
  <si>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</si>
  <si>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</si>
  <si>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</si>
  <si>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</si>
  <si>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</si>
  <si>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</si>
  <si>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</si>
  <si>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</si>
  <si>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</si>
  <si>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</si>
  <si>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</si>
  <si>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</si>
  <si>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</si>
  <si>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</si>
  <si>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</si>
  <si>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</si>
  <si>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</si>
  <si>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</si>
  <si>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</si>
  <si>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</si>
  <si>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</si>
  <si>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</si>
  <si>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</si>
  <si>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</si>
  <si>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</si>
  <si>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</si>
  <si>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</si>
  <si>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</si>
  <si>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</si>
  <si>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</si>
  <si>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</si>
  <si>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</si>
  <si>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</si>
  <si>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</si>
  <si>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</si>
  <si>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</si>
  <si>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</si>
  <si>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</si>
  <si>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</si>
  <si>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</si>
  <si>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</si>
  <si>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</si>
  <si>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</si>
  <si>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</si>
  <si>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</si>
  <si>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</si>
  <si>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</si>
  <si>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</si>
  <si>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</si>
  <si>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</si>
  <si>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</si>
  <si>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</si>
  <si>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</si>
  <si>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</si>
  <si>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</si>
  <si>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</si>
  <si>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</si>
  <si>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</si>
  <si>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</si>
  <si>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</si>
  <si>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</si>
  <si>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</si>
  <si>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</si>
  <si>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</si>
  <si>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</si>
  <si>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</si>
  <si>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</si>
  <si>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</si>
  <si>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</si>
  <si>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</si>
  <si>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</si>
  <si>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</si>
  <si>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</si>
  <si>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</si>
  <si>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</si>
  <si>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</si>
  <si>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</si>
  <si>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</si>
  <si>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</si>
  <si>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</si>
  <si>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</si>
  <si>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</si>
  <si>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</si>
  <si>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</si>
  <si>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</si>
  <si>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</si>
  <si>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</si>
  <si>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</si>
  <si>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</si>
  <si>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</si>
  <si>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</si>
  <si>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</si>
  <si>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</si>
  <si>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</si>
  <si>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</si>
  <si>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</si>
  <si>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</si>
  <si>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</si>
  <si>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</si>
  <si>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</si>
  <si>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</si>
  <si>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</si>
  <si>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</si>
  <si>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</si>
  <si>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</si>
  <si>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</si>
  <si>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</si>
  <si>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</si>
  <si>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</si>
  <si>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</si>
  <si>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</si>
  <si>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</si>
  <si>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</si>
  <si>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</si>
  <si>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</si>
  <si>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</si>
  <si>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</si>
  <si>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</si>
  <si>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</si>
  <si>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</si>
  <si>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</si>
  <si>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</si>
  <si>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</si>
  <si>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</si>
  <si>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</si>
  <si>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</si>
  <si>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</si>
  <si>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</si>
  <si>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</si>
  <si>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</si>
  <si>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</si>
  <si>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</si>
  <si>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</si>
  <si>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</si>
  <si>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</si>
  <si>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</si>
  <si>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</si>
  <si>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</si>
  <si>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</si>
  <si>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</si>
  <si>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</si>
  <si>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</si>
  <si>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</si>
  <si>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</si>
  <si>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</si>
  <si>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</si>
  <si>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</si>
  <si>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</si>
  <si>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</si>
  <si>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</si>
  <si>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</si>
  <si>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</si>
  <si>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</si>
  <si>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</si>
  <si>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</si>
  <si>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</si>
  <si>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</si>
  <si>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</si>
  <si>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</si>
  <si>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</si>
  <si>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</si>
  <si>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</si>
  <si>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</si>
  <si>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</si>
  <si>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</si>
  <si>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</si>
  <si>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</si>
  <si>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</si>
  <si>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</si>
  <si>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</si>
  <si>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</si>
  <si>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</si>
  <si>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</si>
  <si>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</si>
  <si>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</si>
  <si>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</si>
  <si>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</si>
  <si>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</si>
  <si>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</si>
  <si>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</si>
  <si>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</si>
  <si>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</si>
  <si>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</si>
  <si>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</si>
  <si>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</si>
  <si>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</si>
  <si>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</si>
  <si>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</si>
  <si>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</si>
  <si>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</si>
  <si>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</si>
  <si>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</si>
  <si>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</si>
  <si>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</si>
  <si>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</si>
  <si>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</si>
  <si>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</si>
  <si>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</si>
  <si>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</si>
  <si>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</si>
  <si>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</si>
  <si>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</si>
  <si>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</si>
  <si>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</si>
  <si>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</si>
  <si>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</si>
  <si>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</si>
  <si>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</si>
  <si>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</si>
  <si>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</si>
  <si>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</si>
  <si>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</si>
  <si>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</si>
  <si>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</si>
  <si>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</si>
  <si>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</si>
  <si>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</si>
  <si>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</si>
  <si>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</si>
  <si>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</si>
  <si>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</si>
  <si>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</si>
  <si>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</si>
  <si>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</si>
  <si>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</si>
  <si>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</si>
  <si>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</si>
  <si>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</si>
  <si>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</si>
  <si>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</si>
  <si>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</si>
  <si>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</si>
  <si>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</si>
  <si>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</si>
  <si>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</si>
  <si>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</si>
  <si>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</si>
  <si>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</si>
  <si>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</si>
  <si>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</si>
  <si>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</si>
  <si>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</si>
  <si>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</si>
  <si>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</si>
  <si>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</si>
  <si>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</si>
  <si>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</si>
  <si>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</si>
  <si>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</si>
  <si>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</si>
  <si>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</si>
  <si>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</si>
  <si>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</si>
  <si>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</si>
  <si>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</si>
  <si>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</si>
  <si>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</si>
  <si>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</si>
  <si>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</si>
  <si>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</si>
  <si>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</si>
  <si>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</si>
  <si>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</si>
  <si>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</si>
  <si>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</si>
  <si>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</si>
  <si>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</si>
  <si>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</si>
  <si>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</si>
  <si>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</si>
  <si>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</si>
  <si>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</si>
  <si>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</si>
  <si>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</si>
  <si>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</si>
  <si>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</si>
  <si>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</si>
  <si>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</si>
  <si>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</si>
  <si>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</si>
  <si>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</si>
  <si>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</si>
  <si>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</si>
  <si>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</si>
  <si>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</si>
  <si>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</si>
  <si>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</si>
  <si>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</si>
  <si>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</si>
  <si>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</si>
  <si>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</si>
  <si>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</si>
  <si>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</si>
  <si>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</si>
  <si>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</si>
  <si>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</si>
  <si>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</si>
  <si>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</si>
  <si>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</si>
  <si>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</si>
  <si>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</si>
  <si>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</si>
  <si>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</si>
  <si>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</si>
  <si>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</si>
  <si>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</si>
  <si>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</si>
  <si>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</si>
  <si>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</si>
  <si>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</si>
  <si>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</si>
  <si>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</si>
  <si>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</si>
  <si>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</si>
  <si>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</si>
  <si>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</si>
  <si>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</si>
  <si>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</si>
  <si>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</si>
  <si>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</si>
  <si>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</si>
  <si>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</si>
  <si>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</si>
  <si>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</si>
  <si>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</si>
  <si>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</si>
  <si>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</si>
  <si>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</si>
  <si>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</si>
  <si>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</si>
  <si>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</si>
  <si>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</si>
  <si>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</si>
  <si>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</si>
  <si>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</si>
  <si>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</si>
  <si>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</si>
  <si>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</si>
  <si>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</si>
  <si>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</si>
  <si>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</si>
  <si>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</si>
  <si>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</si>
  <si>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</si>
  <si>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</si>
  <si>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</si>
  <si>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</si>
  <si>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</si>
  <si>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</si>
  <si>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</si>
  <si>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</si>
  <si>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</si>
  <si>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</si>
  <si>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</si>
  <si>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</si>
  <si>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</si>
  <si>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</si>
  <si>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</si>
  <si>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</si>
  <si>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</si>
  <si>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</si>
  <si>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</si>
  <si>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</si>
  <si>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</si>
  <si>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</si>
  <si>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</si>
  <si>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</si>
  <si>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</si>
  <si>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</si>
  <si>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</si>
  <si>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</si>
  <si>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</si>
  <si>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</si>
  <si>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</si>
  <si>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</si>
  <si>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</si>
  <si>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</si>
  <si>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</si>
  <si>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</si>
  <si>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</si>
  <si>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</si>
  <si>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</si>
  <si>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</si>
  <si>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</si>
  <si>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</si>
  <si>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</si>
  <si>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</si>
  <si>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</si>
  <si>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</si>
  <si>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</si>
  <si>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</si>
  <si>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</si>
  <si>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</si>
  <si>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</si>
  <si>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</si>
  <si>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</si>
  <si>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</si>
  <si>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</si>
  <si>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</si>
  <si>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</si>
  <si>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</si>
  <si>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</si>
  <si>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</si>
  <si>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</si>
  <si>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</si>
  <si>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</si>
  <si>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</si>
  <si>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</si>
  <si>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</si>
  <si>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</si>
  <si>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</si>
  <si>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</si>
  <si>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</si>
  <si>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</si>
  <si>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</si>
  <si>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</si>
  <si>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</si>
  <si>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</si>
  <si>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</si>
  <si>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</si>
  <si>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</si>
  <si>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</si>
  <si>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</si>
  <si>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</si>
  <si>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</si>
  <si>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</si>
  <si>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</si>
  <si>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</si>
  <si>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</si>
  <si>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</si>
  <si>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</si>
  <si>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</si>
  <si>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</si>
  <si>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</si>
  <si>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</si>
  <si>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</si>
  <si>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</si>
  <si>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</si>
  <si>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</si>
  <si>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</si>
  <si>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</si>
  <si>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</si>
  <si>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</si>
  <si>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</si>
  <si>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</si>
  <si>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</si>
  <si>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</si>
  <si>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</si>
  <si>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</si>
  <si>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</si>
  <si>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</si>
  <si>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</si>
  <si>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</si>
  <si>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</si>
  <si>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</si>
  <si>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</si>
  <si>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</si>
  <si>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</si>
  <si>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</si>
  <si>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</si>
  <si>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</si>
  <si>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</si>
  <si>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</si>
  <si>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</si>
  <si>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</si>
  <si>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</si>
  <si>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</si>
  <si>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</si>
  <si>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</si>
  <si>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</si>
  <si>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</si>
  <si>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</si>
  <si>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</si>
  <si>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</si>
  <si>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</si>
  <si>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</si>
  <si>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</si>
  <si>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</si>
  <si>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</si>
  <si>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</si>
  <si>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</si>
  <si>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</si>
  <si>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</si>
  <si>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</si>
  <si>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</si>
  <si>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</si>
  <si>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</si>
  <si>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</si>
  <si>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</si>
  <si>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</si>
  <si>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</si>
  <si>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</si>
  <si>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</si>
  <si>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</si>
  <si>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</si>
  <si>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</si>
  <si>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</si>
  <si>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</si>
  <si>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</si>
  <si>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</si>
  <si>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</si>
  <si>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</si>
  <si>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</si>
  <si>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</si>
  <si>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</si>
  <si>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</si>
  <si>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</si>
  <si>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</si>
  <si>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</si>
  <si>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</si>
  <si>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</si>
  <si>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</si>
  <si>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</si>
  <si>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</si>
  <si>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</si>
  <si>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</si>
  <si>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</si>
  <si>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</si>
  <si>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</si>
  <si>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</si>
  <si>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</si>
  <si>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</si>
  <si>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</si>
  <si>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</si>
  <si>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</si>
  <si>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</si>
  <si>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</si>
  <si>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</si>
  <si>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</si>
  <si>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</si>
  <si>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</si>
  <si>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</si>
  <si>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</si>
  <si>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</si>
  <si>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</si>
  <si>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</si>
  <si>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</si>
  <si>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</si>
  <si>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</si>
  <si>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</si>
  <si>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</si>
  <si>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</si>
  <si>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</si>
  <si>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</si>
  <si>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</si>
  <si>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</si>
  <si>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</si>
  <si>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</si>
  <si>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</si>
  <si>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</si>
  <si>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</si>
  <si>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</si>
  <si>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</si>
  <si>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</si>
  <si>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</si>
  <si>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</si>
  <si>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</si>
  <si>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</si>
  <si>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</si>
  <si>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</si>
  <si>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</si>
  <si>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</si>
  <si>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</si>
  <si>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</si>
  <si>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</si>
  <si>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</si>
  <si>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</si>
  <si>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</si>
  <si>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</si>
  <si>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</si>
  <si>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</si>
  <si>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</si>
  <si>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</si>
  <si>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</si>
  <si>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</si>
  <si>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</si>
  <si>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</si>
  <si>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</si>
  <si>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</si>
  <si>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</si>
  <si>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</si>
  <si>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</si>
  <si>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</si>
  <si>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</si>
  <si>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</si>
  <si>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</si>
  <si>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</si>
  <si>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</si>
  <si>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</si>
  <si>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</si>
  <si>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</si>
  <si>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</si>
  <si>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</si>
  <si>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</si>
  <si>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</si>
  <si>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</si>
  <si>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</si>
  <si>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</si>
  <si>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</si>
  <si>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</si>
  <si>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</si>
  <si>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</si>
  <si>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</si>
  <si>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</si>
  <si>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</si>
  <si>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</si>
  <si>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</si>
  <si>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</si>
  <si>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</si>
  <si>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</si>
  <si>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</si>
  <si>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</si>
  <si>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</si>
  <si>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</si>
  <si>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</si>
  <si>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</si>
  <si>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</si>
  <si>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</si>
  <si>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</si>
  <si>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</si>
  <si>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</si>
  <si>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</si>
  <si>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</si>
  <si>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</si>
  <si>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</si>
  <si>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</si>
  <si>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</si>
  <si>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</si>
  <si>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</si>
  <si>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</si>
  <si>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</si>
  <si>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</si>
  <si>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</si>
  <si>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</si>
  <si>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</si>
  <si>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</si>
  <si>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</si>
  <si>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</si>
  <si>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</si>
  <si>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</si>
  <si>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</si>
  <si>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</si>
  <si>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</si>
  <si>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</si>
  <si>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</si>
  <si>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</si>
  <si>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</si>
  <si>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</si>
  <si>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</si>
  <si>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</si>
  <si>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</si>
  <si>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</si>
  <si>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</si>
  <si>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</si>
  <si>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</si>
  <si>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</si>
  <si>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</si>
  <si>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</si>
  <si>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</si>
  <si>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</si>
  <si>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</si>
  <si>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</si>
  <si>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</si>
  <si>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</si>
  <si>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</si>
  <si>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</si>
  <si>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</si>
  <si>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</si>
  <si>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</si>
  <si>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</si>
  <si>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</si>
  <si>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</si>
  <si>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</si>
  <si>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</si>
  <si>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</si>
  <si>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</si>
  <si>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</si>
  <si>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</si>
  <si>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</si>
  <si>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</si>
  <si>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</si>
  <si>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</si>
  <si>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</si>
  <si>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</si>
  <si>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</si>
  <si>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</si>
  <si>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</si>
  <si>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</si>
  <si>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</si>
  <si>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</si>
  <si>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</si>
  <si>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</si>
  <si>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</si>
  <si>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</si>
  <si>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</si>
  <si>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</si>
  <si>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</si>
  <si>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</si>
  <si>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</si>
  <si>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</si>
  <si>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</si>
  <si>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</si>
  <si>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</si>
  <si>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</si>
  <si>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</si>
  <si>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</si>
  <si>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</si>
  <si>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</si>
  <si>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</si>
  <si>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</si>
  <si>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</si>
  <si>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</si>
  <si>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</si>
  <si>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</si>
  <si>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</si>
  <si>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</si>
  <si>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</si>
  <si>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</si>
  <si>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</si>
  <si>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</si>
  <si>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</si>
  <si>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</si>
  <si>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</si>
  <si>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</si>
  <si>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</si>
  <si>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</si>
  <si>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</si>
  <si>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</si>
  <si>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</si>
  <si>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</si>
  <si>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</si>
  <si>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</si>
  <si>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</si>
  <si>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</si>
  <si>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</si>
  <si>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</si>
  <si>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</si>
  <si>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</si>
  <si>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</si>
  <si>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</si>
  <si>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</si>
  <si>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</si>
  <si>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</si>
  <si>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</si>
  <si>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</si>
  <si>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</si>
  <si>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</si>
  <si>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</si>
  <si>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</si>
  <si>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</si>
  <si>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</si>
  <si>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</si>
  <si>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</si>
  <si>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</si>
  <si>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</si>
  <si>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</si>
  <si>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</si>
  <si>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</si>
  <si>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</si>
  <si>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</si>
  <si>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</si>
  <si>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</si>
  <si>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</si>
  <si>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</si>
  <si>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</si>
  <si>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</si>
  <si>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</si>
  <si>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</si>
  <si>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</si>
  <si>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</si>
  <si>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</si>
  <si>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</si>
  <si>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</si>
  <si>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</si>
  <si>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</si>
  <si>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</si>
  <si>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</si>
  <si>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</si>
  <si>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</si>
  <si>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</si>
  <si>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</si>
  <si>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</si>
  <si>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</si>
  <si>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</si>
  <si>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</si>
  <si>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</si>
  <si>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</si>
  <si>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</si>
  <si>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</si>
  <si>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</si>
  <si>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</si>
  <si>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</si>
  <si>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</si>
  <si>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</si>
  <si>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</si>
  <si>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</si>
  <si>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</si>
  <si>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</si>
  <si>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</si>
  <si>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</si>
  <si>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</si>
  <si>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</si>
  <si>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</si>
  <si>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</si>
  <si>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</si>
  <si>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</si>
  <si>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</si>
  <si>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</si>
  <si>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</si>
  <si>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</si>
  <si>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</si>
  <si>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</si>
  <si>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</si>
  <si>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</si>
  <si>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</si>
  <si>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</si>
  <si>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</si>
  <si>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</si>
  <si>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</si>
  <si>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</si>
  <si>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</si>
  <si>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</si>
  <si>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</si>
  <si>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</si>
  <si>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</si>
  <si>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</si>
  <si>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</si>
  <si>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</si>
  <si>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</si>
  <si>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</si>
  <si>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</si>
  <si>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</si>
  <si>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</si>
  <si>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</si>
  <si>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</si>
  <si>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</si>
  <si>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</si>
  <si>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</si>
  <si>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</si>
  <si>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</si>
  <si>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</si>
  <si>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</si>
  <si>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</si>
  <si>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</si>
  <si>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</si>
  <si>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</si>
  <si>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</si>
  <si>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</si>
  <si>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</si>
  <si>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</si>
  <si>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</si>
  <si>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</si>
  <si>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</si>
  <si>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</si>
  <si>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</si>
  <si>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</si>
  <si>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</si>
  <si>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</si>
  <si>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</si>
  <si>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</si>
  <si>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</si>
  <si>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</si>
  <si>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</si>
  <si>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</si>
  <si>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</si>
  <si>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</si>
  <si>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</si>
  <si>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</si>
  <si>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</si>
  <si>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</si>
  <si>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</si>
  <si>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</si>
  <si>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</si>
  <si>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</si>
  <si>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</si>
  <si>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</si>
  <si>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</si>
  <si>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</si>
  <si>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</si>
  <si>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</si>
  <si>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</si>
  <si>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</si>
  <si>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</si>
  <si>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</si>
  <si>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</si>
  <si>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</si>
  <si>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</si>
  <si>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</si>
  <si>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</si>
  <si>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</si>
  <si>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</si>
  <si>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</si>
  <si>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</si>
  <si>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</si>
  <si>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</si>
  <si>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</si>
  <si>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</si>
  <si>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</si>
  <si>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</si>
  <si>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</si>
  <si>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</si>
  <si>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</si>
  <si>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</si>
  <si>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</si>
  <si>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</si>
  <si>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</si>
  <si>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</si>
  <si>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</si>
  <si>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</si>
  <si>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</si>
  <si>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</si>
  <si>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</si>
  <si>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</si>
  <si>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</si>
  <si>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</si>
  <si>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</si>
  <si>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</si>
  <si>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</si>
  <si>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</si>
  <si>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</si>
  <si>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</si>
  <si>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</si>
  <si>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</si>
  <si>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</si>
  <si>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</si>
  <si>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</si>
  <si>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</si>
  <si>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</si>
  <si>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</si>
  <si>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</si>
  <si>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</si>
  <si>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</si>
  <si>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</si>
  <si>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</si>
  <si>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</si>
  <si>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</si>
  <si>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</si>
  <si>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</si>
  <si>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</si>
  <si>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</si>
  <si>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</si>
  <si>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</si>
  <si>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</si>
  <si>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</si>
  <si>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</si>
  <si>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</si>
  <si>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</si>
  <si>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</si>
  <si>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</si>
  <si>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</si>
  <si>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</si>
  <si>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</si>
  <si>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</si>
  <si>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</si>
  <si>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</si>
  <si>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</si>
  <si>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</si>
  <si>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</si>
  <si>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</si>
  <si>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</si>
  <si>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</si>
  <si>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</si>
  <si>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</si>
  <si>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</si>
  <si>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</si>
  <si>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</si>
  <si>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</si>
  <si>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</si>
  <si>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</si>
  <si>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</si>
  <si>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</si>
  <si>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</si>
  <si>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</si>
  <si>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</si>
  <si>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</si>
  <si>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</si>
  <si>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</si>
  <si>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</si>
  <si>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</si>
  <si>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</si>
  <si>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</si>
  <si>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</si>
  <si>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</si>
  <si>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</si>
  <si>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</si>
  <si>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</si>
  <si>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</si>
  <si>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</si>
  <si>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</si>
  <si>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</si>
  <si>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</si>
  <si>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</si>
  <si>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</si>
  <si>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</si>
  <si>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</si>
  <si>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</si>
  <si>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</si>
  <si>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</si>
  <si>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</si>
  <si>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</si>
  <si>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</si>
  <si>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</si>
  <si>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</si>
  <si>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</si>
  <si>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</si>
  <si>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</si>
  <si>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</si>
  <si>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</si>
  <si>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</si>
  <si>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</si>
  <si>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</si>
  <si>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</si>
  <si>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</si>
  <si>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</si>
  <si>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</si>
  <si>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</si>
  <si>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</si>
  <si>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</si>
  <si>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</si>
  <si>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</si>
  <si>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</si>
  <si>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</si>
  <si>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</si>
  <si>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</si>
  <si>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</si>
  <si>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</si>
  <si>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</si>
  <si>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</si>
  <si>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</si>
  <si>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</si>
  <si>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</si>
  <si>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</si>
  <si>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</si>
  <si>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</si>
  <si>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</si>
  <si>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</si>
  <si>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</si>
  <si>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</si>
  <si>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</si>
  <si>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</si>
  <si>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</si>
  <si>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</si>
  <si>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</si>
  <si>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</si>
  <si>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</si>
  <si>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</si>
  <si>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</si>
  <si>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</si>
  <si>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</si>
  <si>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</si>
  <si>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</si>
  <si>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</si>
  <si>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</si>
  <si>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</si>
  <si>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</si>
  <si>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</si>
  <si>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</si>
  <si>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</si>
  <si>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</si>
  <si>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</si>
  <si>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</si>
  <si>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</si>
  <si>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</si>
  <si>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</si>
  <si>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</si>
  <si>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</si>
  <si>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</si>
  <si>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</si>
  <si>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</si>
  <si>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</si>
  <si>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</si>
  <si>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</si>
  <si>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</si>
  <si>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</si>
  <si>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</si>
  <si>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</si>
  <si>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</si>
  <si>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</si>
  <si>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</si>
  <si>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</si>
  <si>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</si>
  <si>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</si>
  <si>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</si>
  <si>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</si>
  <si>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</si>
  <si>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</si>
  <si>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</si>
  <si>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</si>
  <si>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</si>
  <si>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</si>
  <si>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</si>
  <si>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</si>
  <si>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</si>
  <si>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</si>
  <si>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</si>
  <si>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</si>
  <si>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</si>
  <si>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</si>
  <si>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</si>
  <si>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</si>
  <si>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</si>
  <si>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</si>
  <si>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</si>
  <si>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</si>
  <si>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</si>
  <si>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</si>
  <si>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</si>
  <si>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</si>
  <si>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</si>
  <si>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</si>
  <si>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</si>
  <si>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</si>
  <si>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</si>
  <si>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</si>
  <si>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</si>
  <si>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</si>
  <si>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</si>
  <si>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</si>
  <si>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</si>
  <si>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</si>
  <si>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</si>
  <si>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</si>
  <si>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</si>
  <si>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</si>
  <si>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</si>
  <si>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</si>
  <si>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</si>
  <si>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</si>
  <si>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</si>
  <si>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</si>
  <si>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</si>
  <si>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</si>
  <si>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</si>
  <si>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</si>
  <si>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</si>
  <si>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</si>
  <si>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</si>
  <si>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</si>
  <si>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</si>
  <si>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</si>
  <si>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</si>
  <si>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</si>
  <si>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</si>
  <si>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</si>
  <si>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</si>
  <si>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</si>
  <si>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</si>
  <si>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</si>
  <si>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</si>
  <si>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</si>
  <si>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</si>
  <si>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</si>
  <si>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</si>
  <si>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</si>
  <si>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</si>
  <si>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</si>
  <si>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</si>
  <si>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</si>
  <si>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</si>
  <si>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</si>
  <si>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</si>
  <si>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</si>
  <si>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</si>
  <si>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</si>
  <si>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</si>
  <si>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</si>
  <si>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</si>
  <si>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</si>
  <si>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</si>
  <si>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</si>
  <si>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</si>
  <si>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</si>
  <si>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</si>
  <si>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</si>
  <si>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</si>
  <si>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</si>
  <si>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</si>
  <si>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</si>
  <si>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</si>
  <si>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</si>
  <si>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</si>
  <si>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</si>
  <si>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</si>
  <si>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</si>
  <si>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</si>
  <si>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</si>
  <si>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</si>
  <si>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</si>
  <si>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</si>
  <si>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</si>
  <si>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</si>
  <si>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</si>
  <si>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</si>
  <si>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</si>
  <si>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</si>
  <si>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</si>
  <si>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</si>
  <si>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</si>
  <si>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</si>
  <si>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</si>
  <si>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</si>
  <si>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</si>
  <si>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</si>
  <si>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</si>
  <si>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</si>
  <si>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</si>
  <si>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</si>
  <si>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</si>
  <si>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</si>
  <si>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</si>
  <si>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</si>
  <si>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</si>
  <si>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</si>
  <si>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</si>
  <si>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</si>
  <si>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</si>
  <si>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</si>
  <si>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</si>
  <si>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</si>
  <si>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</si>
  <si>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</si>
  <si>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</si>
  <si>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</si>
  <si>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</si>
  <si>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</si>
  <si>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</si>
  <si>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</si>
  <si>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</si>
  <si>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</si>
  <si>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</si>
  <si>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</si>
  <si>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</si>
  <si>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</si>
  <si>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</si>
  <si>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</si>
  <si>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</si>
  <si>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</si>
  <si>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</si>
  <si>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</si>
  <si>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</si>
  <si>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</si>
  <si>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</si>
  <si>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</si>
  <si>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</si>
  <si>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</si>
  <si>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</si>
  <si>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</si>
  <si>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</si>
  <si>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</si>
  <si>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</si>
  <si>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</si>
  <si>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</si>
  <si>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</si>
  <si>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</si>
  <si>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</si>
  <si>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</si>
  <si>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</si>
  <si>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</si>
  <si>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</si>
  <si>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</si>
  <si>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</si>
  <si>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</si>
  <si>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</si>
  <si>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</si>
  <si>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</si>
  <si>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</si>
  <si>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</si>
  <si>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</si>
  <si>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</si>
  <si>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</si>
  <si>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</si>
  <si>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</si>
  <si>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</si>
  <si>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</si>
  <si>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</si>
  <si>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</si>
  <si>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</si>
  <si>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</si>
  <si>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</si>
  <si>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</si>
  <si>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</si>
  <si>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</si>
  <si>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</si>
  <si>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</si>
  <si>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</si>
  <si>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</si>
  <si>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</si>
  <si>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</si>
  <si>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</si>
  <si>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</si>
  <si>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</si>
  <si>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</si>
  <si>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</si>
  <si>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</si>
  <si>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</si>
  <si>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</si>
  <si>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</si>
  <si>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</si>
  <si>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</si>
  <si>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</si>
  <si>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</si>
  <si>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</si>
  <si>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</si>
  <si>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</si>
  <si>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</si>
  <si>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</si>
  <si>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</si>
  <si>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</si>
  <si>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</si>
  <si>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</si>
  <si>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</si>
  <si>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</si>
  <si>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</si>
  <si>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</si>
  <si>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</si>
  <si>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</si>
  <si>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</si>
  <si>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</si>
  <si>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</si>
  <si>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</si>
  <si>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</si>
  <si>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</si>
  <si>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</si>
  <si>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</si>
  <si>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</si>
  <si>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</si>
  <si>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</si>
  <si>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</si>
  <si>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</si>
  <si>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</si>
  <si>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</si>
  <si>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</si>
  <si>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</si>
  <si>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</si>
  <si>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</si>
  <si>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</si>
  <si>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</si>
  <si>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</si>
  <si>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</si>
  <si>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</si>
  <si>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</si>
  <si>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</si>
  <si>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</si>
  <si>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</si>
  <si>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</si>
  <si>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</si>
  <si>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</si>
  <si>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</si>
  <si>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</si>
  <si>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</si>
  <si>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</si>
  <si>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</si>
  <si>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</si>
  <si>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</si>
  <si>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</si>
  <si>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</si>
  <si>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</si>
  <si>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</si>
  <si>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</si>
  <si>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</si>
  <si>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</si>
  <si>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</si>
  <si>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</si>
  <si>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</si>
  <si>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</si>
  <si>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</si>
  <si>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</si>
  <si>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</si>
  <si>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</si>
  <si>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</si>
  <si>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</si>
  <si>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</si>
  <si>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</si>
  <si>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</si>
  <si>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</si>
  <si>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</si>
  <si>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</si>
  <si>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</si>
  <si>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</si>
  <si>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</si>
  <si>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</si>
  <si>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</si>
  <si>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</si>
  <si>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</si>
  <si>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</si>
  <si>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</si>
  <si>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</si>
  <si>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</si>
  <si>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</si>
  <si>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</si>
  <si>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</si>
  <si>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</si>
  <si>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</si>
  <si>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</si>
  <si>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</si>
  <si>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</si>
  <si>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</si>
  <si>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</si>
  <si>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</si>
  <si>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</si>
  <si>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</si>
  <si>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</si>
  <si>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</si>
  <si>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</si>
  <si>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</si>
  <si>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</si>
  <si>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</si>
  <si>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</si>
  <si>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</si>
  <si>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</si>
  <si>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</si>
  <si>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</si>
  <si>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</si>
  <si>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</si>
  <si>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</si>
  <si>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</si>
  <si>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</si>
  <si>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</si>
  <si>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</si>
  <si>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</si>
  <si>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</si>
  <si>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</si>
  <si>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</si>
  <si>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</si>
  <si>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</si>
  <si>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</si>
  <si>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</si>
  <si>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</si>
  <si>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</si>
  <si>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</si>
  <si>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</si>
  <si>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</si>
  <si>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</si>
  <si>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</si>
  <si>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</si>
  <si>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</si>
  <si>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</si>
  <si>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</si>
  <si>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</si>
  <si>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</si>
  <si>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</si>
  <si>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</si>
  <si>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</si>
  <si>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</si>
  <si>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</si>
  <si>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</si>
  <si>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</si>
  <si>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</si>
  <si>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</si>
  <si>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</si>
  <si>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</si>
  <si>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</si>
  <si>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</si>
  <si>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</si>
  <si>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</si>
  <si>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</si>
  <si>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</si>
  <si>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</si>
  <si>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</si>
  <si>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</si>
  <si>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</si>
  <si>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</si>
  <si>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</si>
  <si>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</si>
  <si>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</si>
  <si>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</si>
  <si>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</si>
  <si>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</si>
  <si>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</si>
  <si>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</si>
  <si>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</si>
  <si>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</si>
  <si>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</si>
  <si>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</si>
  <si>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</si>
  <si>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</si>
  <si>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</si>
  <si>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</si>
  <si>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</si>
  <si>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</si>
  <si>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</si>
  <si>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</si>
  <si>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</si>
  <si>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</si>
  <si>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</si>
  <si>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</si>
  <si>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</si>
  <si>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</si>
  <si>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</si>
  <si>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</si>
  <si>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</si>
  <si>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</si>
  <si>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</si>
  <si>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</si>
  <si>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</si>
  <si>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</si>
  <si>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</si>
  <si>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</si>
  <si>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</si>
  <si>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</si>
  <si>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</si>
  <si>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</si>
  <si>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</si>
  <si>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</si>
  <si>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</si>
  <si>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</si>
  <si>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</si>
  <si>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</si>
  <si>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</si>
  <si>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</si>
  <si>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</si>
  <si>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</si>
  <si>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</si>
  <si>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</si>
  <si>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</si>
  <si>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</si>
  <si>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</si>
  <si>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</si>
  <si>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</si>
  <si>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</si>
  <si>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</si>
  <si>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</si>
  <si>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</si>
  <si>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</si>
  <si>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</si>
  <si>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</si>
  <si>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</si>
  <si>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</si>
  <si>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</si>
  <si>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</si>
  <si>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</si>
  <si>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</si>
  <si>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</si>
  <si>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</si>
  <si>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</si>
  <si>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</si>
  <si>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</si>
  <si>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</si>
  <si>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</si>
  <si>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</si>
  <si>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</si>
  <si>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</si>
  <si>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</si>
  <si>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</si>
  <si>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</si>
  <si>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</si>
  <si>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</si>
  <si>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</si>
  <si>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</si>
  <si>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</si>
  <si>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</si>
  <si>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</si>
  <si>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</si>
  <si>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</si>
  <si>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</si>
  <si>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</si>
  <si>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</si>
  <si>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</si>
  <si>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</si>
  <si>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</si>
  <si>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</si>
  <si>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</si>
  <si>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</si>
  <si>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</si>
  <si>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</si>
  <si>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</si>
  <si>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</si>
  <si>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</si>
  <si>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</si>
  <si>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</si>
  <si>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</si>
  <si>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</si>
  <si>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</si>
  <si>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</si>
  <si>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</si>
  <si>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</si>
  <si>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</si>
  <si>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</si>
  <si>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</si>
  <si>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</si>
  <si>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</si>
  <si>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</si>
  <si>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</si>
  <si>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</si>
  <si>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</si>
  <si>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</si>
  <si>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</si>
  <si>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</si>
  <si>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</si>
  <si>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</si>
  <si>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</si>
  <si>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</si>
  <si>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</si>
  <si>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</si>
  <si>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</si>
  <si>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</si>
  <si>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</si>
  <si>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</si>
  <si>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</si>
  <si>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</si>
  <si>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</si>
  <si>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</si>
  <si>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</si>
  <si>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</si>
  <si>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</si>
  <si>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</si>
  <si>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</si>
  <si>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</si>
  <si>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</si>
  <si>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</si>
  <si>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</si>
  <si>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</si>
  <si>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</si>
  <si>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</si>
  <si>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</si>
  <si>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</si>
  <si>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</si>
  <si>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</si>
  <si>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</si>
  <si>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</si>
  <si>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</si>
  <si>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</si>
  <si>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</si>
  <si>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</si>
  <si>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</si>
  <si>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</si>
  <si>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</si>
  <si>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</si>
  <si>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</si>
  <si>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</si>
  <si>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</si>
  <si>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</si>
  <si>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</si>
  <si>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</si>
  <si>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</si>
  <si>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</si>
  <si>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</si>
  <si>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</si>
  <si>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</si>
  <si>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</si>
  <si>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</si>
  <si>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</si>
  <si>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</si>
  <si>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</si>
  <si>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</si>
  <si>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</si>
  <si>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</si>
  <si>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</si>
  <si>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</si>
  <si>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</si>
  <si>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</si>
  <si>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</si>
  <si>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</si>
  <si>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</si>
  <si>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</si>
  <si>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</si>
  <si>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</si>
  <si>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</si>
  <si>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</si>
  <si>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</si>
  <si>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</si>
  <si>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</si>
  <si>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</si>
  <si>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</si>
  <si>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</si>
  <si>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</si>
  <si>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</si>
  <si>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</si>
  <si>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</si>
  <si>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</si>
  <si>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</si>
  <si>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</si>
  <si>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</si>
  <si>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</si>
  <si>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</si>
  <si>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</si>
  <si>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</si>
  <si>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</si>
  <si>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</si>
  <si>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</si>
  <si>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</si>
  <si>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</si>
  <si>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</si>
  <si>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</si>
  <si>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</si>
  <si>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</si>
  <si>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</si>
  <si>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</si>
  <si>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</si>
  <si>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</si>
  <si>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</si>
  <si>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</si>
  <si>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</si>
  <si>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</si>
  <si>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</si>
  <si>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</si>
  <si>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</si>
  <si>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</si>
  <si>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</si>
  <si>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</si>
  <si>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</si>
  <si>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</si>
  <si>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</si>
  <si>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</si>
  <si>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</si>
  <si>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</si>
  <si>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</si>
  <si>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</si>
  <si>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</si>
  <si>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</si>
  <si>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</si>
  <si>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</si>
  <si>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</si>
  <si>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</si>
  <si>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</si>
  <si>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</si>
  <si>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</si>
  <si>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</si>
  <si>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</si>
  <si>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</si>
  <si>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</si>
  <si>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</si>
  <si>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</si>
  <si>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</si>
  <si>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</si>
  <si>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</si>
  <si>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</si>
  <si>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</si>
  <si>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</si>
  <si>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</si>
  <si>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</si>
  <si>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</si>
  <si>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</si>
  <si>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</si>
  <si>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</si>
  <si>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</si>
  <si>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</si>
  <si>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</si>
  <si>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</si>
  <si>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</si>
  <si>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</si>
  <si>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</si>
  <si>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</si>
  <si>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</si>
  <si>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</si>
  <si>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</si>
  <si>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</si>
  <si>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</si>
  <si>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</si>
  <si>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</si>
  <si>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</si>
  <si>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</si>
  <si>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</si>
  <si>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</si>
  <si>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</si>
  <si>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</si>
  <si>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</si>
  <si>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</si>
  <si>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</si>
  <si>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</si>
  <si>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</si>
  <si>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</si>
  <si>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</si>
  <si>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</si>
  <si>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</si>
  <si>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</si>
  <si>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</si>
  <si>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</si>
  <si>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</si>
  <si>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</si>
  <si>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</si>
  <si>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</si>
  <si>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</si>
  <si>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</si>
  <si>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</si>
  <si>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</si>
  <si>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</si>
  <si>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</si>
  <si>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</si>
  <si>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</si>
  <si>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</si>
  <si>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</si>
  <si>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</si>
  <si>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</si>
  <si>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</si>
  <si>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</si>
  <si>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</si>
  <si>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</si>
  <si>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</si>
  <si>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</si>
  <si>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</si>
  <si>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</si>
  <si>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</si>
  <si>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</si>
  <si>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</si>
  <si>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</si>
  <si>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</si>
  <si>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</si>
  <si>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</si>
  <si>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</si>
  <si>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</si>
  <si>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</si>
  <si>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</si>
  <si>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</si>
  <si>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</si>
  <si>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</si>
  <si>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</si>
  <si>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</si>
  <si>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</si>
  <si>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</si>
  <si>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</si>
  <si>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</si>
  <si>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</si>
  <si>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</si>
  <si>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</si>
  <si>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</si>
  <si>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</si>
  <si>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</si>
  <si>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</si>
  <si>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</si>
  <si>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</si>
  <si>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</si>
  <si>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</si>
  <si>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</si>
  <si>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</si>
  <si>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</si>
  <si>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</si>
  <si>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</si>
  <si>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</si>
  <si>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</si>
  <si>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</si>
  <si>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</si>
  <si>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</si>
  <si>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</si>
  <si>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</si>
  <si>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</si>
  <si>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</si>
  <si>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</si>
  <si>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</si>
  <si>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</si>
  <si>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</si>
  <si>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</si>
  <si>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</si>
  <si>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</si>
  <si>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</si>
  <si>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</si>
  <si>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</si>
  <si>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</si>
  <si>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</si>
  <si>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</si>
  <si>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</si>
  <si>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</si>
  <si>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</si>
  <si>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</si>
  <si>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</si>
  <si>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</si>
  <si>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</si>
  <si>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</si>
  <si>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</si>
  <si>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</si>
  <si>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</si>
  <si>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</si>
  <si>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</si>
  <si>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</si>
  <si>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</si>
  <si>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</si>
  <si>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</si>
  <si>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</si>
  <si>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</si>
  <si>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</si>
  <si>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</si>
  <si>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</si>
  <si>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</si>
  <si>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</si>
  <si>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</si>
  <si>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</si>
  <si>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</si>
  <si>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</si>
  <si>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</si>
  <si>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</si>
  <si>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</si>
  <si>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</si>
  <si>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</si>
  <si>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</si>
  <si>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</si>
  <si>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</si>
  <si>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</si>
  <si>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</si>
  <si>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</si>
  <si>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</si>
  <si>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</si>
  <si>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</si>
  <si>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</si>
  <si>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</si>
  <si>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</si>
  <si>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</si>
  <si>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</si>
  <si>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</si>
  <si>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</si>
  <si>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</si>
  <si>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</si>
  <si>
    <t>Ирина Азманова</t>
  </si>
  <si>
    <t>Диана Димитрова</t>
  </si>
  <si>
    <t>Атанас Атанасов</t>
  </si>
  <si>
    <t>`045442585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</si>
</sst>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Твърдица</v>
      </c>
      <c r="C2" s="1669"/>
      <c r="D2" s="1670"/>
      <c r="E2" s="1019"/>
      <c r="F2" s="1020">
        <f>+OTCHET!H9</f>
        <v>0</v>
      </c>
      <c r="G2" s="1021" t="str">
        <f>+OTCHET!F12</f>
        <v>7004</v>
      </c>
      <c r="H2" s="1022"/>
      <c r="I2" s="1671">
        <f>+OTCHET!H607</f>
        <v>0</v>
      </c>
      <c r="J2" s="1672"/>
      <c r="K2" s="1013"/>
      <c r="L2" s="1673">
        <f>OTCHET!H605</f>
        <v>0</v>
      </c>
      <c r="M2" s="1674"/>
      <c r="N2" s="167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43524</v>
      </c>
      <c r="M6" s="1019"/>
      <c r="N6" s="1044" t="s">
        <v>1000</v>
      </c>
      <c r="O6" s="1008"/>
      <c r="P6" s="1045">
        <f>OTCHET!F9</f>
        <v>43524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43524</v>
      </c>
      <c r="H9" s="1019"/>
      <c r="I9" s="1069">
        <f>+L4</f>
        <v>2019</v>
      </c>
      <c r="J9" s="1070">
        <f>+L6</f>
        <v>43524</v>
      </c>
      <c r="K9" s="1071"/>
      <c r="L9" s="1072">
        <f>+L6</f>
        <v>43524</v>
      </c>
      <c r="M9" s="1071"/>
      <c r="N9" s="1073">
        <f>+L6</f>
        <v>43524</v>
      </c>
      <c r="O9" s="1074"/>
      <c r="P9" s="1075">
        <f>+L4</f>
        <v>2019</v>
      </c>
      <c r="Q9" s="1073">
        <f>+L6</f>
        <v>43524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25501</v>
      </c>
      <c r="M116" s="1095"/>
      <c r="N116" s="1132">
        <f>+ROUND(+G116+J116+L116,0)</f>
        <v>25501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25501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25501</v>
      </c>
      <c r="M118" s="1095"/>
      <c r="N118" s="1209">
        <f>+ROUND(+SUM(N116:N117),0)</f>
        <v>25501</v>
      </c>
      <c r="O118" s="1097"/>
      <c r="P118" s="1207">
        <f>+ROUND(+SUM(P116:P117),0)</f>
        <v>0</v>
      </c>
      <c r="Q118" s="1208">
        <f>+ROUND(+SUM(Q116:Q117),0)</f>
        <v>25501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25501</v>
      </c>
      <c r="M120" s="1095"/>
      <c r="N120" s="1234">
        <f>+ROUND(N106+N110+N114+N118,0)</f>
        <v>25501</v>
      </c>
      <c r="O120" s="1097"/>
      <c r="P120" s="1280">
        <f>+ROUND(P106+P110+P114+P118,0)</f>
        <v>0</v>
      </c>
      <c r="Q120" s="1233">
        <f>+ROUND(Q106+Q110+Q114+Q118,0)</f>
        <v>25501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160756</v>
      </c>
      <c r="M129" s="1095"/>
      <c r="N129" s="1109">
        <f>+ROUND(+G129+J129+L129,0)</f>
        <v>160756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160756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186257</v>
      </c>
      <c r="M131" s="1095"/>
      <c r="N131" s="1121">
        <f>+ROUND(+G131+J131+L131,0)</f>
        <v>186257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186257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25501</v>
      </c>
      <c r="M132" s="1095"/>
      <c r="N132" s="1296">
        <f>+ROUND(+N131-N129-N130,0)</f>
        <v>25501</v>
      </c>
      <c r="O132" s="1097"/>
      <c r="P132" s="1294">
        <f>+ROUND(+P131-P129-P130,0)</f>
        <v>0</v>
      </c>
      <c r="Q132" s="1295">
        <f>+ROUND(+Q131-Q129-Q130,0)</f>
        <v>25501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43531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972</v>
      </c>
      <c r="F11" s="707">
        <f>OTCHET!F9</f>
        <v>43524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2064</v>
      </c>
      <c r="F17" s="1744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25501</v>
      </c>
      <c r="G86" s="906">
        <f>+G87+G88</f>
        <v>0</v>
      </c>
      <c r="H86" s="907">
        <f>+H87+H88</f>
        <v>25501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25501</v>
      </c>
      <c r="G88" s="964">
        <f>+OTCHET!I521+OTCHET!I524+OTCHET!I544</f>
        <v>0</v>
      </c>
      <c r="H88" s="965">
        <f>+OTCHET!J521+OTCHET!J524+OTCHET!J544</f>
        <v>25501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160756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160756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-186257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-186257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`045442585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 t="str">
        <f>+OTCHET!D603</f>
        <v>Ирина Азманова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 t="str">
        <f>+OTCHET!G600</f>
        <v>Диана Димитрова</v>
      </c>
      <c r="F114" s="1747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78">
      <selection activeCell="D605" sqref="D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ЧУЖДИ СРЕДСТВА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 t="s">
        <v>1907</v>
      </c>
      <c r="C9" s="1768"/>
      <c r="D9" s="1769"/>
      <c r="E9" s="115">
        <v>43466</v>
      </c>
      <c r="F9" s="116">
        <v>43524</v>
      </c>
      <c r="G9" s="113"/>
      <c r="H9" s="1415"/>
      <c r="I9" s="1835"/>
      <c r="J9" s="183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февруари</v>
      </c>
      <c r="G10" s="113"/>
      <c r="H10" s="114"/>
      <c r="I10" s="1837" t="s">
        <v>971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Твърдица</v>
      </c>
      <c r="C12" s="1771"/>
      <c r="D12" s="1772"/>
      <c r="E12" s="118" t="s">
        <v>965</v>
      </c>
      <c r="F12" s="1586" t="s">
        <v>1548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48" t="s">
        <v>2054</v>
      </c>
      <c r="F19" s="1749"/>
      <c r="G19" s="1749"/>
      <c r="H19" s="1750"/>
      <c r="I19" s="1754" t="s">
        <v>2055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468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470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ЧУЖДИ СРЕДСТВА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 t="str">
        <f>$B$9</f>
        <v>Твърдица</v>
      </c>
      <c r="C176" s="1780"/>
      <c r="D176" s="1781"/>
      <c r="E176" s="115">
        <f>$E$9</f>
        <v>43466</v>
      </c>
      <c r="F176" s="226">
        <f>$F$9</f>
        <v>43524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Твърдица</v>
      </c>
      <c r="C179" s="1771"/>
      <c r="D179" s="1772"/>
      <c r="E179" s="231" t="s">
        <v>892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48" t="s">
        <v>2056</v>
      </c>
      <c r="F183" s="1749"/>
      <c r="G183" s="1749"/>
      <c r="H183" s="1750"/>
      <c r="I183" s="1757" t="s">
        <v>2057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746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749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194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199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200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272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724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219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221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222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223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1660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224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234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235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236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237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1665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1662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1663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247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273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248</v>
      </c>
      <c r="D275" s="178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8" t="s">
        <v>249</v>
      </c>
      <c r="D276" s="178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625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687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688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917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696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ЧУЖДИ СРЕДСТВА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 t="str">
        <f>$B$9</f>
        <v>Твърдица</v>
      </c>
      <c r="C350" s="1780"/>
      <c r="D350" s="1781"/>
      <c r="E350" s="115">
        <f>$E$9</f>
        <v>43466</v>
      </c>
      <c r="F350" s="407">
        <f>$F$9</f>
        <v>43524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Твърдица</v>
      </c>
      <c r="C353" s="1771"/>
      <c r="D353" s="1772"/>
      <c r="E353" s="410" t="s">
        <v>892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0" t="s">
        <v>2058</v>
      </c>
      <c r="F357" s="1761"/>
      <c r="G357" s="1761"/>
      <c r="H357" s="1762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287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309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253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254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256</v>
      </c>
      <c r="D396" s="180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257</v>
      </c>
      <c r="D399" s="180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924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682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683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701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260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769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706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261</v>
      </c>
      <c r="D424" s="180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685</v>
      </c>
      <c r="D425" s="180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928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ЧУЖДИ СРЕДСТВА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 t="str">
        <f>$B$9</f>
        <v>Твърдица</v>
      </c>
      <c r="C435" s="1780"/>
      <c r="D435" s="1781"/>
      <c r="E435" s="115">
        <f>$E$9</f>
        <v>43466</v>
      </c>
      <c r="F435" s="407">
        <f>$F$9</f>
        <v>43524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Твърдица</v>
      </c>
      <c r="C438" s="1771"/>
      <c r="D438" s="1772"/>
      <c r="E438" s="410" t="s">
        <v>892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2060</v>
      </c>
      <c r="F442" s="1749"/>
      <c r="G442" s="1749"/>
      <c r="H442" s="1750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ЧУЖДИ СРЕДСТВА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 t="str">
        <f>$B$9</f>
        <v>Твърдица</v>
      </c>
      <c r="C451" s="1780"/>
      <c r="D451" s="1781"/>
      <c r="E451" s="115">
        <f>$E$9</f>
        <v>43466</v>
      </c>
      <c r="F451" s="407">
        <f>$F$9</f>
        <v>43524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Твърдица</v>
      </c>
      <c r="C454" s="1771"/>
      <c r="D454" s="1772"/>
      <c r="E454" s="410" t="s">
        <v>892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1" t="s">
        <v>2062</v>
      </c>
      <c r="F458" s="1752"/>
      <c r="G458" s="1752"/>
      <c r="H458" s="1753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770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773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2000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776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783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932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937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938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939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940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942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943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944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945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25501</v>
      </c>
      <c r="K544" s="581">
        <f t="shared" si="127"/>
        <v>0</v>
      </c>
      <c r="L544" s="578">
        <f t="shared" si="127"/>
        <v>25501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25501</v>
      </c>
      <c r="K546" s="597">
        <v>0</v>
      </c>
      <c r="L546" s="1385">
        <f t="shared" si="116"/>
        <v>25501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954</v>
      </c>
      <c r="D566" s="181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-25501</v>
      </c>
      <c r="K566" s="581">
        <f t="shared" si="128"/>
        <v>0</v>
      </c>
      <c r="L566" s="578">
        <f t="shared" si="128"/>
        <v>-25501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160756</v>
      </c>
      <c r="K567" s="584">
        <v>0</v>
      </c>
      <c r="L567" s="1379">
        <f t="shared" si="116"/>
        <v>160756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-186257</v>
      </c>
      <c r="K573" s="1627">
        <v>0</v>
      </c>
      <c r="L573" s="1393">
        <f t="shared" si="129"/>
        <v>-186257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959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835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39" t="s">
        <v>2074</v>
      </c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879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2073</v>
      </c>
      <c r="E603" s="671"/>
      <c r="F603" s="218" t="s">
        <v>881</v>
      </c>
      <c r="G603" s="1821" t="s">
        <v>2075</v>
      </c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882</v>
      </c>
      <c r="C604" s="1828"/>
      <c r="D604" s="672" t="s">
        <v>883</v>
      </c>
      <c r="E604" s="673"/>
      <c r="F604" s="674"/>
      <c r="G604" s="1829" t="s">
        <v>879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>
        <v>43531</v>
      </c>
      <c r="C605" s="1831"/>
      <c r="D605" s="675" t="s">
        <v>884</v>
      </c>
      <c r="E605" s="676" t="s">
        <v>2076</v>
      </c>
      <c r="F605" s="677"/>
      <c r="G605" s="678" t="s">
        <v>885</v>
      </c>
      <c r="H605" s="1832"/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2"/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48" t="s">
        <v>2051</v>
      </c>
      <c r="M23" s="1749"/>
      <c r="N23" s="1749"/>
      <c r="O23" s="1750"/>
      <c r="P23" s="1757" t="s">
        <v>2052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746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749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194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199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200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272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724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219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221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222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223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1664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224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234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235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236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237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1665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1662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1663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247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273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248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249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625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687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688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917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696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696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2019-01-10T13:58:54Z</cp:lastPrinted>
  <dcterms:created xsi:type="dcterms:W3CDTF">1997-12-10T11:54:07Z</dcterms:created>
  <dcterms:modified xsi:type="dcterms:W3CDTF">2019-03-07T13:35:01Z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